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9FC3EA6E-AC30-4B6D-A932-84E143449D9E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B9" i="1"/>
  <c r="P8" i="1"/>
  <c r="O8" i="1"/>
  <c r="N8" i="1"/>
  <c r="L8" i="1"/>
  <c r="K8" i="1"/>
  <c r="J8" i="1"/>
  <c r="H8" i="1"/>
  <c r="G8" i="1"/>
  <c r="F8" i="1"/>
  <c r="D8" i="1"/>
  <c r="C8" i="1"/>
  <c r="B8" i="1"/>
  <c r="Q9" i="1" l="1"/>
  <c r="Q10" i="1"/>
  <c r="Q11" i="1"/>
  <c r="Q12" i="1"/>
  <c r="Q8" i="1"/>
  <c r="M9" i="1"/>
  <c r="M10" i="1"/>
  <c r="M11" i="1"/>
  <c r="M12" i="1"/>
  <c r="M8" i="1"/>
  <c r="I9" i="1"/>
  <c r="I10" i="1"/>
  <c r="I11" i="1"/>
  <c r="I12" i="1"/>
  <c r="I8" i="1"/>
  <c r="E12" i="1"/>
  <c r="E11" i="1"/>
  <c r="E10" i="1"/>
  <c r="E9" i="1"/>
  <c r="P13" i="1" l="1"/>
  <c r="O13" i="1"/>
  <c r="N13" i="1"/>
  <c r="L13" i="1"/>
  <c r="K13" i="1"/>
  <c r="J13" i="1"/>
  <c r="H13" i="1"/>
  <c r="G13" i="1"/>
  <c r="F13" i="1"/>
  <c r="C13" i="1"/>
  <c r="B13" i="1"/>
  <c r="Q13" i="1" l="1"/>
  <c r="M13" i="1"/>
  <c r="I13" i="1"/>
  <c r="D13" i="1"/>
  <c r="E8" i="1"/>
  <c r="E13" i="1" l="1"/>
</calcChain>
</file>

<file path=xl/sharedStrings.xml><?xml version="1.0" encoding="utf-8"?>
<sst xmlns="http://schemas.openxmlformats.org/spreadsheetml/2006/main" count="43" uniqueCount="28">
  <si>
    <t>Child Care Availability Survey Summary</t>
  </si>
  <si>
    <t>By Age Group, Region, and Service Type</t>
  </si>
  <si>
    <t>Infant/Toddler</t>
  </si>
  <si>
    <t>Preschool</t>
  </si>
  <si>
    <t>School Age</t>
  </si>
  <si>
    <t>Nursery School</t>
  </si>
  <si>
    <t>Capacity</t>
  </si>
  <si>
    <t>Enrollment</t>
  </si>
  <si>
    <t>Vacancies</t>
  </si>
  <si>
    <t>Availability</t>
  </si>
  <si>
    <t>East</t>
  </si>
  <si>
    <t>North Central</t>
  </si>
  <si>
    <t>Northwest</t>
  </si>
  <si>
    <t>South Central</t>
  </si>
  <si>
    <t>Southwest</t>
  </si>
  <si>
    <t>TOTAL</t>
  </si>
  <si>
    <t>Percentages are derived from the total number of vacancies divided by the total capacity</t>
  </si>
  <si>
    <t>Nursery School = part day enrichment program (includes school-based exempt programs)</t>
  </si>
  <si>
    <t>Toddler numbers include Early Head Start slots; Preschool numbers include Head Start slots</t>
  </si>
  <si>
    <t>Home</t>
  </si>
  <si>
    <t>Center</t>
  </si>
  <si>
    <t>5 - 12 Years</t>
  </si>
  <si>
    <t>0-23 months</t>
  </si>
  <si>
    <t>0 - 35 months</t>
  </si>
  <si>
    <t>2 - 5 years</t>
  </si>
  <si>
    <t>3 -5 years</t>
  </si>
  <si>
    <t>Fall 2019</t>
  </si>
  <si>
    <t>2-1-1 Child Care was successful in gathering data from 80% of the Family Day Care Homes, 80% of the Child Care Centers, and 72% of the Nursery Schools that are currently active with referrals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</si>
</sst>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09]#,##0;\(#,##0\)"/>
    <numFmt numFmtId="165" formatCode="[$-10409]0.0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top"/>
    </xf>
    <xf numFmtId="0" fontId="4" fillId="3" borderId="1" xfId="0" applyFont="1" applyFill="1" applyBorder="1" applyAlignment="1">
      <alignment horizontal="center" vertical="center" textRotation="90"/>
    </xf>
    <xf numFmtId="0" fontId="0" fillId="0" borderId="0" xfId="0" applyBorder="1"/>
    <xf numFmtId="0" fontId="7" fillId="0" borderId="0" xfId="0" applyFont="1" applyBorder="1"/>
    <xf numFmtId="0" fontId="8" fillId="0" borderId="0" xfId="0" applyFont="1" applyFill="1" applyBorder="1"/>
    <xf numFmtId="0" fontId="0" fillId="2" borderId="0" xfId="0" applyFill="1" applyBorder="1" applyAlignment="1">
      <alignment vertical="top"/>
    </xf>
    <xf numFmtId="0" fontId="4" fillId="3" borderId="9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4" fillId="3" borderId="0" xfId="0" applyFont="1" applyFill="1" applyBorder="1" applyAlignment="1">
      <alignment horizontal="center" vertical="center" textRotation="90"/>
    </xf>
    <xf numFmtId="49" fontId="7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7" fillId="0" borderId="21" xfId="0" applyNumberFormat="1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horizontal="center" vertical="center" wrapText="1"/>
    </xf>
    <xf numFmtId="10" fontId="5" fillId="0" borderId="21" xfId="0" applyNumberFormat="1" applyFont="1" applyBorder="1" applyAlignment="1">
      <alignment horizontal="center" vertical="center"/>
    </xf>
    <xf numFmtId="164" fontId="5" fillId="4" borderId="21" xfId="0" applyNumberFormat="1" applyFont="1" applyFill="1" applyBorder="1" applyAlignment="1">
      <alignment horizontal="center" vertical="center" wrapText="1"/>
    </xf>
    <xf numFmtId="165" fontId="5" fillId="4" borderId="21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/>
    <xf numFmtId="3" fontId="6" fillId="5" borderId="21" xfId="0" applyNumberFormat="1" applyFont="1" applyFill="1" applyBorder="1" applyAlignment="1">
      <alignment horizontal="center" vertical="center"/>
    </xf>
    <xf numFmtId="10" fontId="5" fillId="5" borderId="21" xfId="0" applyNumberFormat="1" applyFont="1" applyFill="1" applyBorder="1" applyAlignment="1">
      <alignment horizontal="center" vertical="center"/>
    </xf>
    <xf numFmtId="164" fontId="6" fillId="5" borderId="21" xfId="0" applyNumberFormat="1" applyFont="1" applyFill="1" applyBorder="1" applyAlignment="1">
      <alignment horizontal="center" vertical="center" wrapText="1"/>
    </xf>
    <xf numFmtId="164" fontId="6" fillId="6" borderId="21" xfId="0" applyNumberFormat="1" applyFont="1" applyFill="1" applyBorder="1" applyAlignment="1">
      <alignment horizontal="center" vertical="center" wrapText="1"/>
    </xf>
    <xf numFmtId="165" fontId="5" fillId="6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47625</xdr:rowOff>
    </xdr:from>
    <xdr:to>
      <xdr:col>2</xdr:col>
      <xdr:colOff>495300</xdr:colOff>
      <xdr:row>3</xdr:row>
      <xdr:rowOff>123825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16383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ild%20Care%20Centers%20Region%20by%20Town%20Report%202020Avail%2008_05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mily-Day-Care-Home%20Region%20by%20Town%20and%20Summary%202019Availability%20-08_05_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ursery%20School%20Town%20Report%20Avail.Survey%202019%2008_05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astern"/>
      <sheetName val="North Central"/>
      <sheetName val="Northwestern"/>
      <sheetName val="South Central"/>
      <sheetName val="Southwestern"/>
    </sheetNames>
    <sheetDataSet>
      <sheetData sheetId="0"/>
      <sheetData sheetId="1">
        <row r="46">
          <cell r="E46">
            <v>1070</v>
          </cell>
          <cell r="F46">
            <v>702</v>
          </cell>
          <cell r="G46">
            <v>107</v>
          </cell>
          <cell r="J46">
            <v>1489</v>
          </cell>
          <cell r="K46">
            <v>1054</v>
          </cell>
          <cell r="L46">
            <v>131</v>
          </cell>
          <cell r="O46">
            <v>5294</v>
          </cell>
          <cell r="P46">
            <v>3838</v>
          </cell>
          <cell r="Q46">
            <v>405</v>
          </cell>
          <cell r="T46">
            <v>3907</v>
          </cell>
          <cell r="U46">
            <v>2242</v>
          </cell>
          <cell r="V46">
            <v>579</v>
          </cell>
        </row>
      </sheetData>
      <sheetData sheetId="2">
        <row r="43">
          <cell r="E43">
            <v>2683</v>
          </cell>
          <cell r="F43">
            <v>1814</v>
          </cell>
          <cell r="J43">
            <v>4364</v>
          </cell>
          <cell r="K43">
            <v>3326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Summary"/>
      <sheetName val="East"/>
      <sheetName val="North Central"/>
      <sheetName val="Northwestern"/>
      <sheetName val="South Central"/>
      <sheetName val="Southwest"/>
    </sheetNames>
    <sheetDataSet>
      <sheetData sheetId="0"/>
      <sheetData sheetId="1">
        <row r="46">
          <cell r="E46">
            <v>340</v>
          </cell>
          <cell r="F46">
            <v>193</v>
          </cell>
          <cell r="G46">
            <v>66</v>
          </cell>
          <cell r="O46">
            <v>713</v>
          </cell>
          <cell r="P46">
            <v>352</v>
          </cell>
          <cell r="Q46">
            <v>178</v>
          </cell>
          <cell r="T46">
            <v>568</v>
          </cell>
          <cell r="U46">
            <v>278</v>
          </cell>
          <cell r="V46">
            <v>117</v>
          </cell>
        </row>
      </sheetData>
      <sheetData sheetId="2">
        <row r="45">
          <cell r="E45">
            <v>1109</v>
          </cell>
          <cell r="F45">
            <v>659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astern"/>
      <sheetName val="North Central"/>
      <sheetName val="Northwestern"/>
      <sheetName val="South Central"/>
      <sheetName val="Southwestern"/>
    </sheetNames>
    <sheetDataSet>
      <sheetData sheetId="0"/>
      <sheetData sheetId="1">
        <row r="47">
          <cell r="D47">
            <v>1647</v>
          </cell>
          <cell r="E47">
            <v>1220</v>
          </cell>
          <cell r="F47">
            <v>69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showGridLines="0" tabSelected="1" workbookViewId="0">
      <selection activeCell="A7" sqref="A7"/>
    </sheetView>
  </sheetViews>
  <sheetFormatPr defaultRowHeight="15" x14ac:dyDescent="0.25"/>
  <cols>
    <col min="1" max="1" width="12.28515625" customWidth="1"/>
    <col min="2" max="2" width="8" customWidth="1"/>
    <col min="4" max="4" width="13" customWidth="1"/>
    <col min="5" max="5" width="13.5703125" customWidth="1"/>
    <col min="9" max="9" width="11.85546875" customWidth="1"/>
    <col min="12" max="12" width="12.85546875" customWidth="1"/>
    <col min="13" max="13" width="12.7109375" customWidth="1"/>
    <col min="15" max="15" width="11" customWidth="1"/>
    <col min="16" max="16" width="11.140625" customWidth="1"/>
    <col min="17" max="17" width="10.7109375" customWidth="1"/>
  </cols>
  <sheetData>
    <row r="1" spans="1:17" ht="18.75" x14ac:dyDescent="0.25">
      <c r="D1" s="31" t="s">
        <v>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10"/>
      <c r="P1" s="10"/>
    </row>
    <row r="2" spans="1:17" ht="18.75" x14ac:dyDescent="0.25">
      <c r="D2" s="31" t="s">
        <v>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10"/>
      <c r="P2" s="10"/>
    </row>
    <row r="3" spans="1:17" ht="18.75" x14ac:dyDescent="0.25">
      <c r="D3" s="31" t="s">
        <v>26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10"/>
      <c r="P3" s="10"/>
    </row>
    <row r="5" spans="1:17" ht="15.75" thickBot="1" x14ac:dyDescent="0.3"/>
    <row r="6" spans="1:17" ht="15.75" thickBot="1" x14ac:dyDescent="0.3">
      <c r="A6" s="2"/>
      <c r="B6" s="37" t="s">
        <v>2</v>
      </c>
      <c r="C6" s="38"/>
      <c r="D6" s="38"/>
      <c r="E6" s="39"/>
      <c r="F6" s="40" t="s">
        <v>3</v>
      </c>
      <c r="G6" s="41"/>
      <c r="H6" s="41"/>
      <c r="I6" s="42"/>
      <c r="J6" s="41" t="s">
        <v>4</v>
      </c>
      <c r="K6" s="41"/>
      <c r="L6" s="41"/>
      <c r="M6" s="41"/>
      <c r="N6" s="43" t="s">
        <v>5</v>
      </c>
      <c r="O6" s="44"/>
      <c r="P6" s="44"/>
      <c r="Q6" s="45"/>
    </row>
    <row r="7" spans="1:17" ht="53.25" customHeight="1" thickBot="1" x14ac:dyDescent="0.3">
      <c r="A7" s="7"/>
      <c r="B7" s="9" t="s">
        <v>6</v>
      </c>
      <c r="C7" s="3" t="s">
        <v>7</v>
      </c>
      <c r="D7" s="3" t="s">
        <v>8</v>
      </c>
      <c r="E7" s="3" t="s">
        <v>9</v>
      </c>
      <c r="F7" s="8" t="s">
        <v>6</v>
      </c>
      <c r="G7" s="3" t="s">
        <v>7</v>
      </c>
      <c r="H7" s="3" t="s">
        <v>8</v>
      </c>
      <c r="I7" s="3" t="s">
        <v>9</v>
      </c>
      <c r="J7" s="3" t="s">
        <v>6</v>
      </c>
      <c r="K7" s="3" t="s">
        <v>7</v>
      </c>
      <c r="L7" s="3" t="s">
        <v>8</v>
      </c>
      <c r="M7" s="11" t="s">
        <v>9</v>
      </c>
      <c r="N7" s="8" t="s">
        <v>6</v>
      </c>
      <c r="O7" s="3" t="s">
        <v>7</v>
      </c>
      <c r="P7" s="3" t="s">
        <v>8</v>
      </c>
      <c r="Q7" s="3" t="s">
        <v>9</v>
      </c>
    </row>
    <row r="8" spans="1:17" ht="15.75" thickBot="1" x14ac:dyDescent="0.3">
      <c r="A8" s="19" t="s">
        <v>10</v>
      </c>
      <c r="B8" s="20">
        <f>SUM([1]Eastern!$E$46,[1]Eastern!$J$46,[2]East!$E$46,)</f>
        <v>2899</v>
      </c>
      <c r="C8" s="21">
        <f>SUM([2]East!$F$46,[1]Eastern!$F$46,[1]Eastern!$K$46)</f>
        <v>1949</v>
      </c>
      <c r="D8" s="21">
        <f>SUM([1]Eastern!$G$46,[1]Eastern!$L$46,[2]East!$G$46)</f>
        <v>304</v>
      </c>
      <c r="E8" s="22">
        <f t="shared" ref="E8:E13" si="0">SUM(D8/B8)</f>
        <v>0.10486374611935149</v>
      </c>
      <c r="F8" s="21">
        <f>SUM([2]East!$O$46,[1]Eastern!$O$46)</f>
        <v>6007</v>
      </c>
      <c r="G8" s="21">
        <f>SUM([1]Eastern!$P$46,[2]East!$P$46)</f>
        <v>4190</v>
      </c>
      <c r="H8" s="21">
        <f>SUM([2]East!$Q$46,[1]Eastern!$Q$46)</f>
        <v>583</v>
      </c>
      <c r="I8" s="22">
        <f>SUM(H8/F8)</f>
        <v>9.7053437656067915E-2</v>
      </c>
      <c r="J8" s="21">
        <f>SUM([1]Eastern!$T$46,[2]East!$T$46)</f>
        <v>4475</v>
      </c>
      <c r="K8" s="21">
        <f>SUM([2]East!$U$46,[1]Eastern!$U$46)</f>
        <v>2520</v>
      </c>
      <c r="L8" s="21">
        <f>SUM([1]Eastern!$V$46,[2]East!$V$46)</f>
        <v>696</v>
      </c>
      <c r="M8" s="22">
        <f>SUM(L8/J8)</f>
        <v>0.15553072625698325</v>
      </c>
      <c r="N8" s="23">
        <f>SUM([3]Eastern!$D$47)</f>
        <v>1647</v>
      </c>
      <c r="O8" s="23">
        <f>SUM([3]Eastern!$E$47)</f>
        <v>1220</v>
      </c>
      <c r="P8" s="23">
        <f>SUM([3]Eastern!$F$47)</f>
        <v>69</v>
      </c>
      <c r="Q8" s="24">
        <f>SUM(P8/N8)</f>
        <v>4.1894353369763208E-2</v>
      </c>
    </row>
    <row r="9" spans="1:17" ht="15.75" thickBot="1" x14ac:dyDescent="0.3">
      <c r="A9" s="18" t="s">
        <v>11</v>
      </c>
      <c r="B9" s="20">
        <f>SUM('[2]North Central'!$E$45,'[1]North Central'!$E$43,'[1]North Central'!$J$43)</f>
        <v>8156</v>
      </c>
      <c r="C9" s="21">
        <f>SUM('[2]North Central'!$F$45,'[1]North Central'!$F$43,'[1]North Central'!$K$43)</f>
        <v>5799</v>
      </c>
      <c r="D9" s="21">
        <v>1156</v>
      </c>
      <c r="E9" s="22">
        <f t="shared" si="0"/>
        <v>0.14173614516920058</v>
      </c>
      <c r="F9" s="21">
        <v>19650</v>
      </c>
      <c r="G9" s="21">
        <v>13497</v>
      </c>
      <c r="H9" s="21">
        <v>2570</v>
      </c>
      <c r="I9" s="22">
        <f t="shared" ref="I9:I13" si="1">SUM(H9/F9)</f>
        <v>0.13078880407124682</v>
      </c>
      <c r="J9" s="21">
        <v>14117</v>
      </c>
      <c r="K9" s="21">
        <v>8449</v>
      </c>
      <c r="L9" s="21">
        <v>2681</v>
      </c>
      <c r="M9" s="22">
        <f t="shared" ref="M9:M13" si="2">SUM(L9/J9)</f>
        <v>0.1899128710065878</v>
      </c>
      <c r="N9" s="23">
        <v>3487</v>
      </c>
      <c r="O9" s="23">
        <v>2619</v>
      </c>
      <c r="P9" s="23">
        <v>246</v>
      </c>
      <c r="Q9" s="24">
        <f t="shared" ref="Q9:Q13" si="3">SUM(P9/N9)</f>
        <v>7.0547748781187261E-2</v>
      </c>
    </row>
    <row r="10" spans="1:17" ht="15.75" thickBot="1" x14ac:dyDescent="0.3">
      <c r="A10" s="18" t="s">
        <v>12</v>
      </c>
      <c r="B10" s="20">
        <v>4095</v>
      </c>
      <c r="C10" s="21">
        <v>2902</v>
      </c>
      <c r="D10" s="21">
        <v>604</v>
      </c>
      <c r="E10" s="22">
        <f t="shared" si="0"/>
        <v>0.1474969474969475</v>
      </c>
      <c r="F10" s="21">
        <v>9509</v>
      </c>
      <c r="G10" s="21">
        <v>6522</v>
      </c>
      <c r="H10" s="21">
        <v>1279</v>
      </c>
      <c r="I10" s="22">
        <f t="shared" si="1"/>
        <v>0.13450415395940687</v>
      </c>
      <c r="J10" s="21">
        <v>8083</v>
      </c>
      <c r="K10" s="21">
        <v>4371</v>
      </c>
      <c r="L10" s="21">
        <v>1269</v>
      </c>
      <c r="M10" s="22">
        <f t="shared" si="2"/>
        <v>0.15699616479030062</v>
      </c>
      <c r="N10" s="23">
        <v>2613</v>
      </c>
      <c r="O10" s="23">
        <v>2139</v>
      </c>
      <c r="P10" s="23">
        <v>179</v>
      </c>
      <c r="Q10" s="24">
        <f t="shared" si="3"/>
        <v>6.8503635667814769E-2</v>
      </c>
    </row>
    <row r="11" spans="1:17" ht="15.75" thickBot="1" x14ac:dyDescent="0.3">
      <c r="A11" s="18" t="s">
        <v>13</v>
      </c>
      <c r="B11" s="20">
        <v>7159</v>
      </c>
      <c r="C11" s="21">
        <v>4677</v>
      </c>
      <c r="D11" s="21">
        <v>1005</v>
      </c>
      <c r="E11" s="22">
        <f t="shared" si="0"/>
        <v>0.14038273501885737</v>
      </c>
      <c r="F11" s="21">
        <v>14774</v>
      </c>
      <c r="G11" s="21">
        <v>9031</v>
      </c>
      <c r="H11" s="21">
        <v>2329</v>
      </c>
      <c r="I11" s="22">
        <f t="shared" si="1"/>
        <v>0.15764180316772708</v>
      </c>
      <c r="J11" s="21">
        <v>9999</v>
      </c>
      <c r="K11" s="21">
        <v>5170</v>
      </c>
      <c r="L11" s="21">
        <v>1581</v>
      </c>
      <c r="M11" s="22">
        <f t="shared" si="2"/>
        <v>0.15811581158115812</v>
      </c>
      <c r="N11" s="23">
        <v>2239</v>
      </c>
      <c r="O11" s="23">
        <v>1828</v>
      </c>
      <c r="P11" s="23">
        <v>235</v>
      </c>
      <c r="Q11" s="24">
        <f t="shared" si="3"/>
        <v>0.10495757034390353</v>
      </c>
    </row>
    <row r="12" spans="1:17" ht="15.75" thickBot="1" x14ac:dyDescent="0.3">
      <c r="A12" s="18" t="s">
        <v>14</v>
      </c>
      <c r="B12" s="20">
        <v>5336</v>
      </c>
      <c r="C12" s="21">
        <v>3675</v>
      </c>
      <c r="D12" s="21">
        <v>748</v>
      </c>
      <c r="E12" s="22">
        <f t="shared" si="0"/>
        <v>0.14017991004497751</v>
      </c>
      <c r="F12" s="21">
        <v>13934</v>
      </c>
      <c r="G12" s="21">
        <v>9114</v>
      </c>
      <c r="H12" s="21">
        <v>1374</v>
      </c>
      <c r="I12" s="22">
        <f t="shared" si="1"/>
        <v>9.8607722118558921E-2</v>
      </c>
      <c r="J12" s="21">
        <v>10148</v>
      </c>
      <c r="K12" s="21">
        <v>5839</v>
      </c>
      <c r="L12" s="21">
        <v>1473</v>
      </c>
      <c r="M12" s="22">
        <f t="shared" si="2"/>
        <v>0.14515175404020497</v>
      </c>
      <c r="N12" s="23">
        <v>6336</v>
      </c>
      <c r="O12" s="23">
        <v>5282</v>
      </c>
      <c r="P12" s="23">
        <v>331</v>
      </c>
      <c r="Q12" s="24">
        <f t="shared" si="3"/>
        <v>5.2241161616161616E-2</v>
      </c>
    </row>
    <row r="13" spans="1:17" ht="15.75" thickBot="1" x14ac:dyDescent="0.3">
      <c r="A13" s="25" t="s">
        <v>15</v>
      </c>
      <c r="B13" s="26">
        <f>SUM(B8:B12)</f>
        <v>27645</v>
      </c>
      <c r="C13" s="26">
        <f>SUM(C8:C12)</f>
        <v>19002</v>
      </c>
      <c r="D13" s="26">
        <f>SUM(D8:D12)</f>
        <v>3817</v>
      </c>
      <c r="E13" s="27">
        <f t="shared" si="0"/>
        <v>0.13807198408392116</v>
      </c>
      <c r="F13" s="28">
        <f>SUM(F8:F12)</f>
        <v>63874</v>
      </c>
      <c r="G13" s="28">
        <f>SUM(G8:G12)</f>
        <v>42354</v>
      </c>
      <c r="H13" s="28">
        <f>SUM(H8:H12)</f>
        <v>8135</v>
      </c>
      <c r="I13" s="27">
        <f t="shared" si="1"/>
        <v>0.12736011522685287</v>
      </c>
      <c r="J13" s="28">
        <f>SUM(J8:J12)</f>
        <v>46822</v>
      </c>
      <c r="K13" s="28">
        <f>SUM(K8:K12)</f>
        <v>26349</v>
      </c>
      <c r="L13" s="28">
        <f>SUM(L8:L12)</f>
        <v>7700</v>
      </c>
      <c r="M13" s="27">
        <f t="shared" si="2"/>
        <v>0.16445260774849429</v>
      </c>
      <c r="N13" s="29">
        <f>SUM(N8:N12)</f>
        <v>16322</v>
      </c>
      <c r="O13" s="29">
        <f>SUM(O8:O12)</f>
        <v>13088</v>
      </c>
      <c r="P13" s="29">
        <f>SUM(P8:P12)</f>
        <v>1060</v>
      </c>
      <c r="Q13" s="30">
        <f t="shared" si="3"/>
        <v>6.4943021688518565E-2</v>
      </c>
    </row>
    <row r="14" spans="1:17" ht="15.75" thickBot="1" x14ac:dyDescent="0.3"/>
    <row r="15" spans="1:17" ht="15.75" thickBot="1" x14ac:dyDescent="0.3">
      <c r="O15" s="16" t="s">
        <v>19</v>
      </c>
      <c r="P15" s="17" t="s">
        <v>20</v>
      </c>
      <c r="Q15" s="4"/>
    </row>
    <row r="16" spans="1:17" x14ac:dyDescent="0.25">
      <c r="A16" s="1" t="s">
        <v>16</v>
      </c>
      <c r="M16" s="32" t="s">
        <v>2</v>
      </c>
      <c r="N16" s="33"/>
      <c r="O16" s="12" t="s">
        <v>22</v>
      </c>
      <c r="P16" s="14" t="s">
        <v>23</v>
      </c>
      <c r="Q16" s="5"/>
    </row>
    <row r="17" spans="1:17" x14ac:dyDescent="0.25">
      <c r="A17" s="1" t="s">
        <v>17</v>
      </c>
      <c r="M17" s="46" t="s">
        <v>3</v>
      </c>
      <c r="N17" s="47"/>
      <c r="O17" s="13" t="s">
        <v>24</v>
      </c>
      <c r="P17" s="15" t="s">
        <v>25</v>
      </c>
      <c r="Q17" s="5"/>
    </row>
    <row r="18" spans="1:17" ht="15.75" thickBot="1" x14ac:dyDescent="0.3">
      <c r="A18" s="1" t="s">
        <v>18</v>
      </c>
      <c r="M18" s="48" t="s">
        <v>4</v>
      </c>
      <c r="N18" s="49"/>
      <c r="O18" s="34" t="s">
        <v>21</v>
      </c>
      <c r="P18" s="35"/>
      <c r="Q18" s="5"/>
    </row>
    <row r="19" spans="1:17" x14ac:dyDescent="0.25">
      <c r="A19" s="1"/>
    </row>
    <row r="20" spans="1:17" ht="34.5" customHeight="1" x14ac:dyDescent="0.25">
      <c r="A20" s="36" t="s">
        <v>27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x14ac:dyDescent="0.25">
      <c r="A21" s="1"/>
    </row>
    <row r="22" spans="1:17" x14ac:dyDescent="0.25">
      <c r="A22" s="1"/>
    </row>
    <row r="33" spans="1:18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</sheetData>
  <mergeCells count="12">
    <mergeCell ref="A20:Q20"/>
    <mergeCell ref="B6:E6"/>
    <mergeCell ref="F6:I6"/>
    <mergeCell ref="J6:M6"/>
    <mergeCell ref="N6:Q6"/>
    <mergeCell ref="M17:N17"/>
    <mergeCell ref="M18:N18"/>
    <mergeCell ref="D1:N1"/>
    <mergeCell ref="M16:N16"/>
    <mergeCell ref="D2:N2"/>
    <mergeCell ref="D3:N3"/>
    <mergeCell ref="O18:P18"/>
  </mergeCells>
  <pageMargins left="0.7" right="0.7" top="0.75" bottom="0.75" header="0.3" footer="0.3"/>
  <pageSetup scale="67" orientation="landscape" r:id="rId1"/>
  <ignoredErrors>
    <ignoredError sqref="I13 E13 M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Grant, Valerie</cp:lastModifiedBy>
  <cp:lastPrinted>2020-08-31T20:16:38Z</cp:lastPrinted>
  <dcterms:created xsi:type="dcterms:W3CDTF">2015-06-04T12:22:34Z</dcterms:created>
  <dcterms:modified xsi:type="dcterms:W3CDTF">2020-08-31T20:17:00Z</dcterms:modified>
</cp:coreProperties>
</file>